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1_общая структура\Бизнес-планирование\Факт\Сайт\3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1" l="1"/>
  <c r="AG12" i="1"/>
  <c r="AG10" i="1"/>
  <c r="AG9" i="1"/>
  <c r="AG8" i="1"/>
  <c r="AG7" i="1"/>
  <c r="AG6" i="1"/>
  <c r="AF12" i="1"/>
  <c r="AF10" i="1"/>
  <c r="AF9" i="1"/>
  <c r="AF8" i="1"/>
  <c r="AF7" i="1"/>
  <c r="AF6" i="1"/>
  <c r="AG13" i="1" l="1"/>
  <c r="AF11" i="1"/>
  <c r="AF13" i="1" s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<sst xmlns="http://schemas.openxmlformats.org/spreadsheetml/2006/main" count="42" uniqueCount="42">
  <si>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</si>
  <si>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</si>
  <si>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</si>
  <si>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</si>
  <si>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</si>
  <si>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</si>
  <si>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</si>
  <si>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</si>
  <si>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</si>
  <si>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</si>
  <si>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</si>
  <si>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</si>
  <si>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</si>
  <si>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</si>
  <si>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</si>
  <si>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</si>
  <si>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</si>
  <si>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</si>
  <si>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</si>
  <si>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</si>
  <si>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</si>
  <si>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</si>
  <si>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</si>
  <si>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</si>
  <si>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</si>
  <si>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</si>
  <si>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</si>
  <si>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</si>
  <si>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</si>
  <si>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</si>
  <si>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</si>
  <si>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</si>
  <si>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</si>
  <si>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</si>
  <si>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</si>
  <si>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</si>
  <si>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</si>
  <si>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</si>
  <si>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</si>
  <si>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4 квартал 2021 года прогноз</t>
  </si>
  <si>
    <t>Прогноз финансовых результатов на 4 квартал 2021 года</t>
  </si>
  <si>
    <t>3 квартал 2021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</si>
</sst>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6;&#1086;&#1089;&#1089;&#1077;&#1090;&#1080;%20&#1070;&#1075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0.11174716338688975</v>
          </cell>
        </row>
      </sheetData>
      <sheetData sheetId="21">
        <row r="176">
          <cell r="L176">
            <v>5616.3353100000004</v>
          </cell>
        </row>
      </sheetData>
      <sheetData sheetId="22">
        <row r="11">
          <cell r="L11">
            <v>7688.8647170000004</v>
          </cell>
        </row>
      </sheetData>
      <sheetData sheetId="23"/>
      <sheetData sheetId="24"/>
      <sheetData sheetId="25"/>
      <sheetData sheetId="26">
        <row r="12">
          <cell r="L12">
            <v>10351490.667507498</v>
          </cell>
          <cell r="V12">
            <v>9696910.4010438919</v>
          </cell>
        </row>
        <row r="18">
          <cell r="V18">
            <v>-8156932.1779999994</v>
          </cell>
        </row>
        <row r="24">
          <cell r="V24">
            <v>1539978.2230438916</v>
          </cell>
        </row>
        <row r="30">
          <cell r="V30">
            <v>-6616.3820400000004</v>
          </cell>
        </row>
        <row r="31">
          <cell r="V31">
            <v>-187274.47600000002</v>
          </cell>
        </row>
        <row r="33">
          <cell r="V33">
            <v>89568.147519999999</v>
          </cell>
        </row>
        <row r="34">
          <cell r="V34">
            <v>-401391.50884000002</v>
          </cell>
        </row>
        <row r="35">
          <cell r="V35">
            <v>157.61914000000002</v>
          </cell>
        </row>
        <row r="36">
          <cell r="V36">
            <v>458698.19035999989</v>
          </cell>
        </row>
        <row r="38">
          <cell r="V38">
            <v>-573903.71771</v>
          </cell>
        </row>
        <row r="45">
          <cell r="V45">
            <v>-254035.10308999996</v>
          </cell>
        </row>
      </sheetData>
      <sheetData sheetId="27">
        <row r="223">
          <cell r="T223">
            <v>17212221.621999998</v>
          </cell>
        </row>
      </sheetData>
      <sheetData sheetId="28"/>
      <sheetData sheetId="29"/>
      <sheetData sheetId="30"/>
      <sheetData sheetId="31">
        <row r="79">
          <cell r="T79">
            <v>52191927.539643079</v>
          </cell>
        </row>
      </sheetData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10511113.174446583</v>
          </cell>
          <cell r="X12">
            <v>10182296.462515675</v>
          </cell>
        </row>
        <row r="18">
          <cell r="N18">
            <v>-9816881.5399999991</v>
          </cell>
          <cell r="X18">
            <v>-8743314.7829999998</v>
          </cell>
        </row>
        <row r="24">
          <cell r="N24">
            <v>694231.63444658346</v>
          </cell>
          <cell r="X24">
            <v>1438981.6795156721</v>
          </cell>
        </row>
        <row r="30">
          <cell r="N30">
            <v>-7206.6659600000003</v>
          </cell>
          <cell r="X30">
            <v>-33199.672810000004</v>
          </cell>
        </row>
        <row r="31">
          <cell r="N31">
            <v>-303709.62099999998</v>
          </cell>
          <cell r="X31">
            <v>-176222.57000000004</v>
          </cell>
        </row>
        <row r="33">
          <cell r="N33">
            <v>90391.254969999995</v>
          </cell>
          <cell r="X33">
            <v>90277.907279999999</v>
          </cell>
        </row>
        <row r="34">
          <cell r="N34">
            <v>-661867.6444600001</v>
          </cell>
          <cell r="X34">
            <v>-431867.79116999998</v>
          </cell>
        </row>
        <row r="35">
          <cell r="N35">
            <v>0</v>
          </cell>
          <cell r="X35">
            <v>0</v>
          </cell>
        </row>
        <row r="36">
          <cell r="N36">
            <v>1062955.9646300001</v>
          </cell>
          <cell r="X36">
            <v>1025644.52731</v>
          </cell>
        </row>
        <row r="38">
          <cell r="N38">
            <v>-597368.96077999996</v>
          </cell>
          <cell r="X38">
            <v>-1174167.7241500001</v>
          </cell>
        </row>
        <row r="45">
          <cell r="N45">
            <v>180573.20925723104</v>
          </cell>
          <cell r="X45">
            <v>-22405.333850000112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3"/>
  <sheetViews>
    <sheetView tabSelected="1" view="pageBreakPreview" zoomScale="60" zoomScaleNormal="100" workbookViewId="0">
      <pane xSplit="2" ySplit="5" topLeftCell="V6" activePane="bottomRight" state="frozen"/>
      <selection pane="topRight" activeCell="C1" sqref="C1"/>
      <selection pane="bottomLeft" activeCell="A6" sqref="A6"/>
      <selection pane="bottomRight" activeCell="AG19" sqref="AG19"/>
    </sheetView>
  </sheetViews>
  <sheetFormatPr defaultRowHeight="15.75" customHeight="1" x14ac:dyDescent="0.3"/>
  <cols>
    <col min="1" max="1" width="0" hidden="1" customWidth="1"/>
    <col min="2" max="2" width="44.109375" customWidth="1"/>
    <col min="3" max="21" width="16.6640625" hidden="1" customWidth="1"/>
    <col min="22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  <col min="33" max="33" width="17" customWidth="1"/>
  </cols>
  <sheetData>
    <row r="2" spans="2:33" ht="15.75" customHeight="1" x14ac:dyDescent="0.35">
      <c r="B2" s="1" t="s">
        <v>40</v>
      </c>
      <c r="T2" s="7"/>
    </row>
    <row r="3" spans="2:33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3" ht="15.75" customHeight="1" x14ac:dyDescent="0.3">
      <c r="AA4" t="s">
        <v>11</v>
      </c>
    </row>
    <row r="5" spans="2:33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41</v>
      </c>
      <c r="AG5" s="3" t="s">
        <v>39</v>
      </c>
    </row>
    <row r="6" spans="2:33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'[16]8.ОФР'!$X$12</f>
        <v>10182296.462515675</v>
      </c>
      <c r="AG6" s="5">
        <f>'[16]8.ОФР'!$N$12</f>
        <v>10511113.174446583</v>
      </c>
    </row>
    <row r="7" spans="2:33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'[16]8.ОФР'!$X$18*-1</f>
        <v>8743314.7829999998</v>
      </c>
      <c r="AG7" s="5">
        <f>'[16]8.ОФР'!$N$18*-1</f>
        <v>9816881.5399999991</v>
      </c>
    </row>
    <row r="8" spans="2:33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'[16]8.ОФР'!$X$24</f>
        <v>1438981.6795156721</v>
      </c>
      <c r="AG8" s="5">
        <f>'[16]8.ОФР'!$N$24</f>
        <v>694231.63444658346</v>
      </c>
    </row>
    <row r="9" spans="2:33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('[16]8.ОФР'!$X$30+'[16]8.ОФР'!$X$31)*-1</f>
        <v>209422.24281000003</v>
      </c>
      <c r="AG9" s="5">
        <f>('[16]8.ОФР'!$N$30+'[16]8.ОФР'!$N$31)*-1</f>
        <v>310916.28696</v>
      </c>
    </row>
    <row r="10" spans="2:33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'[16]8.ОФР'!$X$33+'[16]8.ОФР'!$X$34+'[16]8.ОФР'!$X$35+'[16]8.ОФР'!$X$36+'[16]8.ОФР'!$X$38</f>
        <v>-490113.08073000005</v>
      </c>
      <c r="AG10" s="5">
        <f>'[16]8.ОФР'!$N$33+'[16]8.ОФР'!$N$34+'[16]8.ОФР'!$N$36+'[16]8.ОФР'!$N$38+'[16]8.ОФР'!$N$35</f>
        <v>-105889.38563999999</v>
      </c>
    </row>
    <row r="11" spans="2:33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" si="7">AE8-AE9+AE10</f>
        <v>919216.09547389136</v>
      </c>
      <c r="AF11" s="5">
        <f>AF8-AF9+AF10</f>
        <v>739446.35597567214</v>
      </c>
      <c r="AG11" s="5">
        <f>AG8-AG9+AG10</f>
        <v>277425.96184658346</v>
      </c>
    </row>
    <row r="12" spans="2:33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'[16]8.ОФР'!$X$45*-1</f>
        <v>22405.333850000112</v>
      </c>
      <c r="AG12" s="5">
        <f>'[16]8.ОФР'!$N$45*-1</f>
        <v>-180573.20925723104</v>
      </c>
    </row>
    <row r="13" spans="2:33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8">(N11-N12)</f>
        <v>22722.589169354003</v>
      </c>
      <c r="O13" s="5">
        <f t="shared" si="8"/>
        <v>3597.8935998957604</v>
      </c>
      <c r="P13" s="5">
        <f t="shared" ref="P13:Q13" si="9">(P11-P12)</f>
        <v>1482315.8072363201</v>
      </c>
      <c r="Q13" s="5">
        <f t="shared" si="9"/>
        <v>-997197.91379164858</v>
      </c>
      <c r="R13" s="5">
        <f t="shared" ref="R13:V13" si="10">(R11-R12)</f>
        <v>441679.6708897092</v>
      </c>
      <c r="S13" s="5">
        <f t="shared" si="10"/>
        <v>522342.75250481075</v>
      </c>
      <c r="T13" s="5">
        <f t="shared" si="10"/>
        <v>149831.27521877104</v>
      </c>
      <c r="U13" s="5">
        <f t="shared" si="10"/>
        <v>7857.160373460254</v>
      </c>
      <c r="V13" s="5">
        <f t="shared" si="10"/>
        <v>1017659.4793093811</v>
      </c>
      <c r="W13" s="5">
        <f t="shared" ref="W13:X13" si="11">(W11-W12)</f>
        <v>-100456.14443617914</v>
      </c>
      <c r="X13" s="5">
        <f t="shared" si="11"/>
        <v>-408878.1867602712</v>
      </c>
      <c r="Y13" s="5">
        <f t="shared" ref="Y13:AA13" si="12">(Y11-Y12)</f>
        <v>-3706785.2773363278</v>
      </c>
      <c r="Z13" s="5">
        <f t="shared" ref="Z13" si="13">(Z11-Z12)</f>
        <v>261731.8864435103</v>
      </c>
      <c r="AA13" s="5">
        <f t="shared" si="12"/>
        <v>-458049.25654332223</v>
      </c>
      <c r="AB13" s="5">
        <f t="shared" ref="AB13" si="14">(AB11-AB12)</f>
        <v>-393371.50951671187</v>
      </c>
      <c r="AC13" s="5">
        <f t="shared" ref="AC13" si="15">(AC11-AC12)</f>
        <v>380246.74301360978</v>
      </c>
      <c r="AD13" s="5">
        <f t="shared" ref="AD13:AE13" si="16">(AD11-AD12)</f>
        <v>607477.85283650074</v>
      </c>
      <c r="AE13" s="5">
        <f t="shared" si="16"/>
        <v>665180.99238389137</v>
      </c>
      <c r="AF13" s="5">
        <f t="shared" ref="AF13:AG13" si="17">(AF11-AF12)</f>
        <v>717041.02212567208</v>
      </c>
      <c r="AG13" s="5">
        <f t="shared" si="17"/>
        <v>457999.1711038145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2021-11-19T07:45:57Z</dcterms:modified>
</cp:coreProperties>
</file>